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0" activeTab="0"/>
  </bookViews>
  <sheets>
    <sheet name="残業代計算" sheetId="1" r:id="rId1"/>
  </sheets>
  <definedNames>
    <definedName name="Excel_BuiltIn__FilterDatabase">'残業代計算'!$A$8:$G$31</definedName>
  </definedNames>
  <calcPr fullCalcOnLoad="1"/>
</workbook>
</file>

<file path=xl/sharedStrings.xml><?xml version="1.0" encoding="utf-8"?>
<sst xmlns="http://schemas.openxmlformats.org/spreadsheetml/2006/main" count="58" uniqueCount="29">
  <si>
    <t>※残業代計算シート（Copyright新銀座法律事務所2011、〒１０４－００６１東京都中央区銀座４－１３－５）</t>
  </si>
  <si>
    <t>※個人的利用に限り自由に利用することを認めます。ご不明な点は無料電話法律相談（０３－３２４８－５７９１）までお願いします。</t>
  </si>
  <si>
    <t>※商用・営業利用不可。ご希望の場合は新銀座法律事務所まで連絡お願いします。</t>
  </si>
  <si>
    <t>※深夜労働時間は、午後１０時～午前５時を計算します。２５パーセント増し賃金となります。</t>
  </si>
  <si>
    <t>※休日勤務の場合は、休日欄に○でも＊でも、なにか入力して下さい。３５パーセント増し賃金となります。</t>
  </si>
  <si>
    <t>基本時給</t>
  </si>
  <si>
    <t>休日</t>
  </si>
  <si>
    <t>日付</t>
  </si>
  <si>
    <t>曜日</t>
  </si>
  <si>
    <t>出勤</t>
  </si>
  <si>
    <t>退勤</t>
  </si>
  <si>
    <t>深夜</t>
  </si>
  <si>
    <t>休憩時間</t>
  </si>
  <si>
    <t>労働時間</t>
  </si>
  <si>
    <t>８時間以内</t>
  </si>
  <si>
    <t>８時間超</t>
  </si>
  <si>
    <t>４０時間超</t>
  </si>
  <si>
    <t>備考</t>
  </si>
  <si>
    <t>土</t>
  </si>
  <si>
    <t>*</t>
  </si>
  <si>
    <t>日</t>
  </si>
  <si>
    <t>月</t>
  </si>
  <si>
    <t>火</t>
  </si>
  <si>
    <t>水</t>
  </si>
  <si>
    <t>木</t>
  </si>
  <si>
    <t>金</t>
  </si>
  <si>
    <t>合計時間</t>
  </si>
  <si>
    <t>残業代等</t>
  </si>
  <si>
    <t>総合計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</si>
</sst>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YYYY/M/D"/>
    <numFmt numFmtId="166" formatCode="\\#,##0;[RED]&quot;\-&quot;#,##0"/>
    <numFmt numFmtId="167" formatCode="H:MM;@"/>
    <numFmt numFmtId="168" formatCode="YYYY\年M\月;@"/>
    <numFmt numFmtId="169" formatCode="H:MM"/>
    <numFmt numFmtId="170" formatCode="[H]:MM;@"/>
    <numFmt numFmtId="171" formatCode="\\#,##0_);[RED]&quot;(\&quot;#,##0\)"/>
  </numFmts>
  <fonts count="20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Protection="0">
      <alignment vertical="center"/>
    </xf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9" borderId="0" applyNumberFormat="0" applyBorder="0" applyProtection="0">
      <alignment vertical="center"/>
    </xf>
    <xf numFmtId="164" fontId="0" fillId="10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5" borderId="0" applyNumberFormat="0" applyBorder="0" applyProtection="0">
      <alignment vertical="center"/>
    </xf>
    <xf numFmtId="164" fontId="3" fillId="16" borderId="0" applyNumberFormat="0" applyBorder="0" applyProtection="0">
      <alignment vertical="center"/>
    </xf>
    <xf numFmtId="164" fontId="2" fillId="17" borderId="0" applyNumberFormat="0" applyBorder="0" applyProtection="0">
      <alignment vertical="center"/>
    </xf>
    <xf numFmtId="164" fontId="2" fillId="18" borderId="0" applyNumberFormat="0" applyBorder="0" applyProtection="0">
      <alignment vertical="center"/>
    </xf>
    <xf numFmtId="164" fontId="2" fillId="19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20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21" borderId="1" applyNumberFormat="0" applyProtection="0">
      <alignment vertical="center"/>
    </xf>
    <xf numFmtId="164" fontId="0" fillId="22" borderId="2" applyNumberFormat="0" applyProtection="0">
      <alignment vertical="center"/>
    </xf>
    <xf numFmtId="164" fontId="6" fillId="0" borderId="3" applyNumberFormat="0" applyFill="0" applyProtection="0">
      <alignment vertical="center"/>
    </xf>
    <xf numFmtId="164" fontId="7" fillId="7" borderId="4" applyNumberFormat="0" applyProtection="0">
      <alignment vertical="center"/>
    </xf>
    <xf numFmtId="164" fontId="8" fillId="23" borderId="5" applyNumberFormat="0" applyProtection="0">
      <alignment vertical="center"/>
    </xf>
    <xf numFmtId="164" fontId="9" fillId="3" borderId="0" applyNumberFormat="0" applyBorder="0" applyProtection="0">
      <alignment vertical="center"/>
    </xf>
    <xf numFmtId="164" fontId="10" fillId="4" borderId="0" applyNumberFormat="0" applyBorder="0" applyProtection="0">
      <alignment vertical="center"/>
    </xf>
    <xf numFmtId="164" fontId="11" fillId="0" borderId="6" applyNumberFormat="0" applyFill="0" applyProtection="0">
      <alignment vertical="center"/>
    </xf>
    <xf numFmtId="164" fontId="12" fillId="0" borderId="7" applyNumberFormat="0" applyFill="0" applyProtection="0">
      <alignment vertical="center"/>
    </xf>
    <xf numFmtId="164" fontId="13" fillId="0" borderId="8" applyNumberFormat="0" applyFill="0" applyProtection="0">
      <alignment vertical="center"/>
    </xf>
    <xf numFmtId="164" fontId="13" fillId="0" borderId="0" applyNumberFormat="0" applyFill="0" applyBorder="0" applyProtection="0">
      <alignment vertical="center"/>
    </xf>
    <xf numFmtId="164" fontId="14" fillId="23" borderId="4" applyNumberFormat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16" fillId="0" borderId="0" applyNumberFormat="0" applyFill="0" applyBorder="0" applyProtection="0">
      <alignment vertical="center"/>
    </xf>
    <xf numFmtId="164" fontId="17" fillId="0" borderId="9" applyNumberFormat="0" applyFill="0" applyProtection="0">
      <alignment vertical="center"/>
    </xf>
  </cellStyleXfs>
  <cellXfs count="22">
    <xf numFmtId="164" fontId="0" fillId="0" borderId="0" xfId="0" applyAlignment="1">
      <alignment vertical="center"/>
    </xf>
    <xf numFmtId="164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right" vertical="center"/>
    </xf>
    <xf numFmtId="164" fontId="18" fillId="0" borderId="0" xfId="0" applyFont="1" applyAlignment="1">
      <alignment vertical="center"/>
    </xf>
    <xf numFmtId="164" fontId="18" fillId="0" borderId="0" xfId="0" applyFont="1" applyAlignment="1">
      <alignment horizontal="left" vertical="center"/>
    </xf>
    <xf numFmtId="165" fontId="18" fillId="0" borderId="10" xfId="0" applyNumberFormat="1" applyFont="1" applyBorder="1" applyAlignment="1">
      <alignment horizontal="center" vertical="center"/>
    </xf>
    <xf numFmtId="166" fontId="18" fillId="0" borderId="10" xfId="18" applyFont="1" applyFill="1" applyBorder="1" applyAlignment="1" applyProtection="1">
      <alignment horizontal="center" vertical="center"/>
      <protection/>
    </xf>
    <xf numFmtId="167" fontId="18" fillId="0" borderId="0" xfId="0" applyNumberFormat="1" applyFont="1" applyBorder="1" applyAlignment="1">
      <alignment vertical="center"/>
    </xf>
    <xf numFmtId="168" fontId="18" fillId="0" borderId="0" xfId="0" applyNumberFormat="1" applyFont="1" applyBorder="1" applyAlignment="1">
      <alignment horizontal="center" vertical="center"/>
    </xf>
    <xf numFmtId="164" fontId="18" fillId="0" borderId="0" xfId="0" applyFont="1" applyBorder="1" applyAlignment="1">
      <alignment vertical="center"/>
    </xf>
    <xf numFmtId="164" fontId="18" fillId="0" borderId="10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right" vertical="center"/>
    </xf>
    <xf numFmtId="169" fontId="18" fillId="0" borderId="1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vertical="center"/>
    </xf>
    <xf numFmtId="164" fontId="18" fillId="0" borderId="10" xfId="0" applyFont="1" applyBorder="1" applyAlignment="1">
      <alignment vertical="center"/>
    </xf>
    <xf numFmtId="171" fontId="18" fillId="0" borderId="11" xfId="0" applyNumberFormat="1" applyFont="1" applyBorder="1" applyAlignment="1">
      <alignment horizontal="center" vertical="center"/>
    </xf>
    <xf numFmtId="171" fontId="18" fillId="0" borderId="10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vertical="center"/>
    </xf>
    <xf numFmtId="171" fontId="18" fillId="0" borderId="10" xfId="0" applyNumberFormat="1" applyFont="1" applyBorder="1" applyAlignment="1">
      <alignment vertical="center"/>
    </xf>
    <xf numFmtId="171" fontId="18" fillId="0" borderId="0" xfId="0" applyNumberFormat="1" applyFont="1" applyAlignment="1">
      <alignment vertical="center"/>
    </xf>
    <xf numFmtId="171" fontId="19" fillId="0" borderId="10" xfId="0" applyNumberFormat="1" applyFon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良い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集計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SheetLayoutView="100" workbookViewId="0" topLeftCell="A1">
      <selection activeCell="G40" sqref="G40"/>
    </sheetView>
  </sheetViews>
  <sheetFormatPr defaultColWidth="9.00390625" defaultRowHeight="13.5"/>
  <cols>
    <col min="1" max="1" width="4.125" style="1" customWidth="1"/>
    <col min="2" max="2" width="11.625" style="2" customWidth="1"/>
    <col min="3" max="3" width="8.625" style="1" customWidth="1"/>
    <col min="4" max="5" width="6.75390625" style="3" customWidth="1"/>
    <col min="6" max="7" width="9.75390625" style="3" customWidth="1"/>
    <col min="8" max="9" width="9.50390625" style="3" customWidth="1"/>
    <col min="10" max="10" width="10.875" style="3" customWidth="1"/>
    <col min="11" max="11" width="9.75390625" style="3" customWidth="1"/>
    <col min="12" max="12" width="10.00390625" style="3" customWidth="1"/>
    <col min="13" max="13" width="12.125" style="3" customWidth="1"/>
    <col min="14" max="14" width="11.375" style="3" customWidth="1"/>
    <col min="15" max="16384" width="9.0039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spans="2:17" ht="12.75">
      <c r="B6" s="5" t="s">
        <v>5</v>
      </c>
      <c r="C6" s="6">
        <v>1000</v>
      </c>
      <c r="D6" s="7"/>
      <c r="E6" s="7"/>
      <c r="F6" s="7"/>
      <c r="G6" s="7"/>
      <c r="H6" s="7"/>
      <c r="N6" s="8"/>
      <c r="O6" s="9"/>
      <c r="P6" s="9"/>
      <c r="Q6" s="9"/>
    </row>
    <row r="7" spans="14:17" ht="12.75">
      <c r="N7" s="8"/>
      <c r="O7" s="9"/>
      <c r="P7" s="9"/>
      <c r="Q7" s="9"/>
    </row>
    <row r="8" spans="1:16" s="1" customFormat="1" ht="12.75">
      <c r="A8" s="10" t="s">
        <v>6</v>
      </c>
      <c r="B8" s="5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6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1"/>
      <c r="O8" s="11"/>
      <c r="P8" s="11"/>
    </row>
    <row r="9" spans="1:16" s="1" customFormat="1" ht="12.75">
      <c r="A9" s="10"/>
      <c r="B9" s="12">
        <v>40544</v>
      </c>
      <c r="C9" s="10" t="s">
        <v>18</v>
      </c>
      <c r="D9" s="13">
        <v>0.20138888888888887</v>
      </c>
      <c r="E9" s="13">
        <v>0.20486111111111113</v>
      </c>
      <c r="F9" s="14">
        <f>IF(E9&lt;&gt;"",IF(D9&lt;5/24,MIN(E9,5/24)-D9+MAX(E9-22/24,0),IF(D9&lt;22/24,IF(E9&lt;5/24,2/24+E9,IF(E9&gt;D9,MAX(E9-22/24,0),7/24)),IF(E9&lt;5/24,1-D9+E9,IF(E9&gt;D9,E9-D9,1-D9+5/24)))),0)</f>
        <v>0.0034722222222222654</v>
      </c>
      <c r="G9" s="14">
        <f>IF(A9&lt;&gt;"",IF(E9&lt;D9,E9+1-D9,E9-D9),0)</f>
        <v>0</v>
      </c>
      <c r="H9" s="14">
        <v>0</v>
      </c>
      <c r="I9" s="14">
        <f>IF(A9&lt;&gt;"",0,IF(E9&lt;D9,E9+1-D9-H9,E9-D9-H9))</f>
        <v>0.0034722222222222654</v>
      </c>
      <c r="J9" s="14">
        <f aca="true" t="shared" si="0" ref="J9:J39">IF(I9&lt;1/3,I9,1/3)</f>
        <v>0.0034722222222222654</v>
      </c>
      <c r="K9" s="14">
        <f aca="true" t="shared" si="1" ref="K9:K39">I9-J9</f>
        <v>0</v>
      </c>
      <c r="L9" s="14">
        <f>IF(WEEKDAY(B9)=6,MAX(SUM(J4:J9)-40/24,0),IF(WEEKDAY(B9)=7,MAX(SUM(J3:J9)-40/24,0),0))</f>
        <v>0</v>
      </c>
      <c r="M9" s="10"/>
      <c r="N9" s="11"/>
      <c r="O9" s="11"/>
      <c r="P9" s="11"/>
    </row>
    <row r="10" spans="1:16" s="1" customFormat="1" ht="12.75">
      <c r="A10" s="10" t="s">
        <v>19</v>
      </c>
      <c r="B10" s="12">
        <v>40545</v>
      </c>
      <c r="C10" s="10" t="s">
        <v>20</v>
      </c>
      <c r="D10" s="13">
        <v>0.20138888888888887</v>
      </c>
      <c r="E10" s="13">
        <v>0.20486111111111113</v>
      </c>
      <c r="F10" s="14">
        <f aca="true" t="shared" si="2" ref="F10:F39">IF(E10&lt;&gt;"",IF(D10&lt;5/24,MIN(E10,5/24)-D10+MAX(E10-22/24,0),IF(D10&lt;22/24,IF(E10&lt;5/24,2/24+E10,IF(E10&gt;D10,MAX(E10-22/24,0),7/24)),IF(E10&lt;5/24,1-D10+E10,IF(E10&gt;D10,E10-D10,1-D10+5/24)))),0)</f>
        <v>0.0034722222222222654</v>
      </c>
      <c r="G10" s="14">
        <f aca="true" t="shared" si="3" ref="G10:G39">IF(A10&lt;&gt;"",IF(E10&lt;D10,E10+1-D10,E10-D10),0)</f>
        <v>0.0034722222222222654</v>
      </c>
      <c r="H10" s="14">
        <v>0</v>
      </c>
      <c r="I10" s="14">
        <f aca="true" t="shared" si="4" ref="I10:I39">IF(A10&lt;&gt;"",0,IF(E10&lt;D10,E10+1-D10-H10,E10-D10-H10))</f>
        <v>0</v>
      </c>
      <c r="J10" s="14">
        <f t="shared" si="0"/>
        <v>0</v>
      </c>
      <c r="K10" s="14">
        <f t="shared" si="1"/>
        <v>0</v>
      </c>
      <c r="L10" s="14">
        <f aca="true" t="shared" si="5" ref="L10:L39">IF(WEEKDAY(B10)=6,MAX(SUM(J5:J10)-40/24,0),IF(WEEKDAY(B10)=7,MAX(SUM(J4:J10)-40/24-L9,0),0))</f>
        <v>0</v>
      </c>
      <c r="M10" s="10"/>
      <c r="N10" s="11"/>
      <c r="O10" s="11"/>
      <c r="P10" s="11"/>
    </row>
    <row r="11" spans="1:16" s="1" customFormat="1" ht="12.75">
      <c r="A11" s="10"/>
      <c r="B11" s="12">
        <v>40546</v>
      </c>
      <c r="C11" s="10" t="s">
        <v>21</v>
      </c>
      <c r="D11" s="13">
        <v>0.7055555555555556</v>
      </c>
      <c r="E11" s="13">
        <v>0.9791666666666666</v>
      </c>
      <c r="F11" s="14">
        <f t="shared" si="2"/>
        <v>0.0625</v>
      </c>
      <c r="G11" s="14">
        <f t="shared" si="3"/>
        <v>0</v>
      </c>
      <c r="H11" s="14">
        <v>0</v>
      </c>
      <c r="I11" s="14">
        <f t="shared" si="4"/>
        <v>0.273611111111111</v>
      </c>
      <c r="J11" s="14">
        <f t="shared" si="0"/>
        <v>0.273611111111111</v>
      </c>
      <c r="K11" s="14">
        <f t="shared" si="1"/>
        <v>0</v>
      </c>
      <c r="L11" s="14">
        <f t="shared" si="5"/>
        <v>0</v>
      </c>
      <c r="M11" s="10"/>
      <c r="N11" s="11"/>
      <c r="O11" s="11"/>
      <c r="P11" s="11"/>
    </row>
    <row r="12" spans="1:16" s="1" customFormat="1" ht="12.75">
      <c r="A12" s="10"/>
      <c r="B12" s="12">
        <v>40547</v>
      </c>
      <c r="C12" s="10" t="s">
        <v>22</v>
      </c>
      <c r="D12" s="13">
        <v>0.7013888888888888</v>
      </c>
      <c r="E12" s="13">
        <v>0.19375</v>
      </c>
      <c r="F12" s="14">
        <f t="shared" si="2"/>
        <v>0.27708333333333335</v>
      </c>
      <c r="G12" s="14">
        <f t="shared" si="3"/>
        <v>0</v>
      </c>
      <c r="H12" s="14">
        <v>0.041666666666666664</v>
      </c>
      <c r="I12" s="14">
        <f t="shared" si="4"/>
        <v>0.45069444444444456</v>
      </c>
      <c r="J12" s="14">
        <f t="shared" si="0"/>
        <v>0.3333333333333333</v>
      </c>
      <c r="K12" s="14">
        <f t="shared" si="1"/>
        <v>0.11736111111111125</v>
      </c>
      <c r="L12" s="14">
        <f t="shared" si="5"/>
        <v>0</v>
      </c>
      <c r="M12" s="10"/>
      <c r="N12" s="11"/>
      <c r="O12" s="11"/>
      <c r="P12" s="11"/>
    </row>
    <row r="13" spans="1:16" s="1" customFormat="1" ht="12.75">
      <c r="A13" s="10"/>
      <c r="B13" s="12">
        <v>40548</v>
      </c>
      <c r="C13" s="10" t="s">
        <v>23</v>
      </c>
      <c r="D13" s="13">
        <v>0.6479166666666667</v>
      </c>
      <c r="E13" s="13">
        <v>0.19583333333333333</v>
      </c>
      <c r="F13" s="14">
        <f t="shared" si="2"/>
        <v>0.2791666666666667</v>
      </c>
      <c r="G13" s="14">
        <f t="shared" si="3"/>
        <v>0</v>
      </c>
      <c r="H13" s="14">
        <v>0.041666666666666664</v>
      </c>
      <c r="I13" s="14">
        <f t="shared" si="4"/>
        <v>0.50625</v>
      </c>
      <c r="J13" s="14">
        <f t="shared" si="0"/>
        <v>0.3333333333333333</v>
      </c>
      <c r="K13" s="14">
        <f t="shared" si="1"/>
        <v>0.17291666666666666</v>
      </c>
      <c r="L13" s="14">
        <f t="shared" si="5"/>
        <v>0</v>
      </c>
      <c r="M13" s="10"/>
      <c r="N13" s="11"/>
      <c r="O13" s="11"/>
      <c r="P13" s="11"/>
    </row>
    <row r="14" spans="1:16" s="1" customFormat="1" ht="12.75">
      <c r="A14" s="10"/>
      <c r="B14" s="12">
        <v>40549</v>
      </c>
      <c r="C14" s="10" t="s">
        <v>24</v>
      </c>
      <c r="D14" s="13">
        <v>0.6986111111111111</v>
      </c>
      <c r="E14" s="13">
        <v>0.9951388888888889</v>
      </c>
      <c r="F14" s="14">
        <f t="shared" si="2"/>
        <v>0.07847222222222228</v>
      </c>
      <c r="G14" s="14">
        <f t="shared" si="3"/>
        <v>0</v>
      </c>
      <c r="H14" s="14">
        <v>0</v>
      </c>
      <c r="I14" s="14">
        <f t="shared" si="4"/>
        <v>0.29652777777777783</v>
      </c>
      <c r="J14" s="14">
        <f t="shared" si="0"/>
        <v>0.29652777777777783</v>
      </c>
      <c r="K14" s="14">
        <f t="shared" si="1"/>
        <v>0</v>
      </c>
      <c r="L14" s="14">
        <f t="shared" si="5"/>
        <v>0</v>
      </c>
      <c r="M14" s="10"/>
      <c r="N14" s="11"/>
      <c r="O14" s="11"/>
      <c r="P14" s="11"/>
    </row>
    <row r="15" spans="1:16" s="1" customFormat="1" ht="12.75">
      <c r="A15" s="10"/>
      <c r="B15" s="12">
        <v>40550</v>
      </c>
      <c r="C15" s="10" t="s">
        <v>25</v>
      </c>
      <c r="D15" s="10"/>
      <c r="E15" s="10"/>
      <c r="F15" s="14">
        <f t="shared" si="2"/>
        <v>0</v>
      </c>
      <c r="G15" s="14">
        <f t="shared" si="3"/>
        <v>0</v>
      </c>
      <c r="H15" s="14">
        <v>0</v>
      </c>
      <c r="I15" s="14">
        <f t="shared" si="4"/>
        <v>0</v>
      </c>
      <c r="J15" s="14">
        <f t="shared" si="0"/>
        <v>0</v>
      </c>
      <c r="K15" s="14">
        <f t="shared" si="1"/>
        <v>0</v>
      </c>
      <c r="L15" s="14">
        <f t="shared" si="5"/>
        <v>0</v>
      </c>
      <c r="M15" s="10"/>
      <c r="N15" s="11"/>
      <c r="O15" s="11"/>
      <c r="P15" s="11"/>
    </row>
    <row r="16" spans="1:16" s="1" customFormat="1" ht="12.75">
      <c r="A16" s="10"/>
      <c r="B16" s="12">
        <v>40551</v>
      </c>
      <c r="C16" s="10" t="s">
        <v>18</v>
      </c>
      <c r="D16" s="10"/>
      <c r="E16" s="10"/>
      <c r="F16" s="14">
        <f t="shared" si="2"/>
        <v>0</v>
      </c>
      <c r="G16" s="14">
        <f t="shared" si="3"/>
        <v>0</v>
      </c>
      <c r="H16" s="14">
        <v>0</v>
      </c>
      <c r="I16" s="14">
        <f t="shared" si="4"/>
        <v>0</v>
      </c>
      <c r="J16" s="14">
        <f t="shared" si="0"/>
        <v>0</v>
      </c>
      <c r="K16" s="14">
        <f t="shared" si="1"/>
        <v>0</v>
      </c>
      <c r="L16" s="14">
        <f t="shared" si="5"/>
        <v>0</v>
      </c>
      <c r="M16" s="10"/>
      <c r="N16" s="11"/>
      <c r="O16" s="11"/>
      <c r="P16" s="11"/>
    </row>
    <row r="17" spans="1:16" s="1" customFormat="1" ht="12.75">
      <c r="A17" s="10" t="s">
        <v>19</v>
      </c>
      <c r="B17" s="12">
        <v>40552</v>
      </c>
      <c r="C17" s="10" t="s">
        <v>20</v>
      </c>
      <c r="D17" s="13">
        <v>0.6833333333333332</v>
      </c>
      <c r="E17" s="13">
        <v>0.2020833333333333</v>
      </c>
      <c r="F17" s="14">
        <f t="shared" si="2"/>
        <v>0.28541666666666665</v>
      </c>
      <c r="G17" s="14">
        <f t="shared" si="3"/>
        <v>0.5187500000000002</v>
      </c>
      <c r="H17" s="14">
        <v>0</v>
      </c>
      <c r="I17" s="14">
        <f t="shared" si="4"/>
        <v>0</v>
      </c>
      <c r="J17" s="14">
        <f t="shared" si="0"/>
        <v>0</v>
      </c>
      <c r="K17" s="14">
        <f t="shared" si="1"/>
        <v>0</v>
      </c>
      <c r="L17" s="14">
        <f t="shared" si="5"/>
        <v>0</v>
      </c>
      <c r="M17" s="10"/>
      <c r="N17" s="11"/>
      <c r="O17" s="11"/>
      <c r="P17" s="11"/>
    </row>
    <row r="18" spans="1:16" s="1" customFormat="1" ht="12.75">
      <c r="A18" s="10"/>
      <c r="B18" s="12">
        <v>40553</v>
      </c>
      <c r="C18" s="10" t="s">
        <v>21</v>
      </c>
      <c r="D18" s="13">
        <v>0.6618055555555555</v>
      </c>
      <c r="E18" s="13">
        <v>0.19027777777777777</v>
      </c>
      <c r="F18" s="14">
        <f t="shared" si="2"/>
        <v>0.2736111111111111</v>
      </c>
      <c r="G18" s="14">
        <f t="shared" si="3"/>
        <v>0</v>
      </c>
      <c r="H18" s="14">
        <v>0.041666666666666664</v>
      </c>
      <c r="I18" s="14">
        <f t="shared" si="4"/>
        <v>0.48680555555555555</v>
      </c>
      <c r="J18" s="14">
        <f t="shared" si="0"/>
        <v>0.3333333333333333</v>
      </c>
      <c r="K18" s="14">
        <f t="shared" si="1"/>
        <v>0.15347222222222223</v>
      </c>
      <c r="L18" s="14">
        <f t="shared" si="5"/>
        <v>0</v>
      </c>
      <c r="M18" s="10"/>
      <c r="N18" s="11"/>
      <c r="O18" s="11"/>
      <c r="P18" s="11"/>
    </row>
    <row r="19" spans="1:16" s="1" customFormat="1" ht="12.75">
      <c r="A19" s="10"/>
      <c r="B19" s="12">
        <v>40554</v>
      </c>
      <c r="C19" s="10" t="s">
        <v>22</v>
      </c>
      <c r="D19" s="13">
        <v>0.6541666666666667</v>
      </c>
      <c r="E19" s="13">
        <v>0.19166666666666665</v>
      </c>
      <c r="F19" s="14">
        <f t="shared" si="2"/>
        <v>0.27499999999999997</v>
      </c>
      <c r="G19" s="14">
        <f t="shared" si="3"/>
        <v>0</v>
      </c>
      <c r="H19" s="14">
        <v>0.041666666666666664</v>
      </c>
      <c r="I19" s="14">
        <f t="shared" si="4"/>
        <v>0.4958333333333333</v>
      </c>
      <c r="J19" s="14">
        <f t="shared" si="0"/>
        <v>0.3333333333333333</v>
      </c>
      <c r="K19" s="14">
        <f t="shared" si="1"/>
        <v>0.16249999999999998</v>
      </c>
      <c r="L19" s="14">
        <f t="shared" si="5"/>
        <v>0</v>
      </c>
      <c r="M19" s="10"/>
      <c r="N19" s="11"/>
      <c r="O19" s="11"/>
      <c r="P19" s="11"/>
    </row>
    <row r="20" spans="1:16" s="1" customFormat="1" ht="12.75">
      <c r="A20" s="10"/>
      <c r="B20" s="12">
        <v>40555</v>
      </c>
      <c r="C20" s="10" t="s">
        <v>23</v>
      </c>
      <c r="D20" s="13">
        <v>0.9631944444444445</v>
      </c>
      <c r="E20" s="13">
        <v>0.18819444444444444</v>
      </c>
      <c r="F20" s="14">
        <f t="shared" si="2"/>
        <v>0.22499999999999998</v>
      </c>
      <c r="G20" s="14">
        <f t="shared" si="3"/>
        <v>0</v>
      </c>
      <c r="H20" s="14">
        <v>0</v>
      </c>
      <c r="I20" s="14">
        <f t="shared" si="4"/>
        <v>0.2250000000000001</v>
      </c>
      <c r="J20" s="14">
        <f t="shared" si="0"/>
        <v>0.2250000000000001</v>
      </c>
      <c r="K20" s="14">
        <f t="shared" si="1"/>
        <v>0</v>
      </c>
      <c r="L20" s="14">
        <f t="shared" si="5"/>
        <v>0</v>
      </c>
      <c r="M20" s="10"/>
      <c r="N20" s="11"/>
      <c r="O20" s="11"/>
      <c r="P20" s="11"/>
    </row>
    <row r="21" spans="1:16" s="1" customFormat="1" ht="12.75">
      <c r="A21" s="10"/>
      <c r="B21" s="12">
        <v>40556</v>
      </c>
      <c r="C21" s="10" t="s">
        <v>24</v>
      </c>
      <c r="D21" s="13">
        <v>0.6979166666666666</v>
      </c>
      <c r="E21" s="13">
        <v>0.19027777777777777</v>
      </c>
      <c r="F21" s="14">
        <f t="shared" si="2"/>
        <v>0.2736111111111111</v>
      </c>
      <c r="G21" s="14">
        <f t="shared" si="3"/>
        <v>0</v>
      </c>
      <c r="H21" s="14">
        <v>0.041666666666666664</v>
      </c>
      <c r="I21" s="14">
        <f t="shared" si="4"/>
        <v>0.45069444444444445</v>
      </c>
      <c r="J21" s="14">
        <f t="shared" si="0"/>
        <v>0.3333333333333333</v>
      </c>
      <c r="K21" s="14">
        <f t="shared" si="1"/>
        <v>0.11736111111111114</v>
      </c>
      <c r="L21" s="14">
        <f t="shared" si="5"/>
        <v>0</v>
      </c>
      <c r="M21" s="10"/>
      <c r="N21" s="11"/>
      <c r="O21" s="11"/>
      <c r="P21" s="11"/>
    </row>
    <row r="22" spans="1:16" s="1" customFormat="1" ht="12.75">
      <c r="A22" s="10"/>
      <c r="B22" s="12">
        <v>40557</v>
      </c>
      <c r="C22" s="10" t="s">
        <v>25</v>
      </c>
      <c r="D22" s="13">
        <v>0.688888888888889</v>
      </c>
      <c r="E22" s="13">
        <v>0.9791666666666666</v>
      </c>
      <c r="F22" s="14">
        <f t="shared" si="2"/>
        <v>0.0625</v>
      </c>
      <c r="G22" s="14">
        <f t="shared" si="3"/>
        <v>0</v>
      </c>
      <c r="H22" s="14">
        <v>0</v>
      </c>
      <c r="I22" s="14">
        <f t="shared" si="4"/>
        <v>0.29027777777777763</v>
      </c>
      <c r="J22" s="14">
        <f t="shared" si="0"/>
        <v>0.29027777777777763</v>
      </c>
      <c r="K22" s="14">
        <f t="shared" si="1"/>
        <v>0</v>
      </c>
      <c r="L22" s="14">
        <f t="shared" si="5"/>
        <v>0</v>
      </c>
      <c r="M22" s="10"/>
      <c r="N22" s="11"/>
      <c r="O22" s="11"/>
      <c r="P22" s="11"/>
    </row>
    <row r="23" spans="1:16" s="1" customFormat="1" ht="12.75">
      <c r="A23" s="10"/>
      <c r="B23" s="12">
        <v>40558</v>
      </c>
      <c r="C23" s="10" t="s">
        <v>18</v>
      </c>
      <c r="D23" s="13">
        <v>0.7034722222222222</v>
      </c>
      <c r="E23" s="13">
        <v>0.9791666666666666</v>
      </c>
      <c r="F23" s="14">
        <f t="shared" si="2"/>
        <v>0.0625</v>
      </c>
      <c r="G23" s="14">
        <f t="shared" si="3"/>
        <v>0</v>
      </c>
      <c r="H23" s="14">
        <v>0</v>
      </c>
      <c r="I23" s="14">
        <f t="shared" si="4"/>
        <v>0.27569444444444446</v>
      </c>
      <c r="J23" s="14">
        <f t="shared" si="0"/>
        <v>0.27569444444444446</v>
      </c>
      <c r="K23" s="14">
        <f t="shared" si="1"/>
        <v>0</v>
      </c>
      <c r="L23" s="14">
        <f t="shared" si="5"/>
        <v>0.12430555555555522</v>
      </c>
      <c r="M23" s="10"/>
      <c r="N23" s="11"/>
      <c r="O23" s="11"/>
      <c r="P23" s="11"/>
    </row>
    <row r="24" spans="1:16" s="1" customFormat="1" ht="12.75">
      <c r="A24" s="10" t="s">
        <v>19</v>
      </c>
      <c r="B24" s="12">
        <v>40559</v>
      </c>
      <c r="C24" s="10" t="s">
        <v>20</v>
      </c>
      <c r="D24" s="13">
        <v>0.6916666666666668</v>
      </c>
      <c r="E24" s="13">
        <v>0.19791666666666666</v>
      </c>
      <c r="F24" s="14">
        <f t="shared" si="2"/>
        <v>0.28125</v>
      </c>
      <c r="G24" s="14">
        <f t="shared" si="3"/>
        <v>0.50625</v>
      </c>
      <c r="H24" s="14">
        <v>0</v>
      </c>
      <c r="I24" s="14">
        <f t="shared" si="4"/>
        <v>0</v>
      </c>
      <c r="J24" s="14">
        <f t="shared" si="0"/>
        <v>0</v>
      </c>
      <c r="K24" s="14">
        <f t="shared" si="1"/>
        <v>0</v>
      </c>
      <c r="L24" s="14">
        <f t="shared" si="5"/>
        <v>0</v>
      </c>
      <c r="M24" s="10"/>
      <c r="N24" s="11"/>
      <c r="O24" s="11"/>
      <c r="P24" s="11"/>
    </row>
    <row r="25" spans="1:16" s="1" customFormat="1" ht="12.75">
      <c r="A25" s="10"/>
      <c r="B25" s="12">
        <v>40560</v>
      </c>
      <c r="C25" s="10" t="s">
        <v>21</v>
      </c>
      <c r="D25" s="13">
        <v>0.6326388888888889</v>
      </c>
      <c r="E25" s="13">
        <v>0.1875</v>
      </c>
      <c r="F25" s="14">
        <f t="shared" si="2"/>
        <v>0.2708333333333333</v>
      </c>
      <c r="G25" s="14">
        <f t="shared" si="3"/>
        <v>0</v>
      </c>
      <c r="H25" s="14">
        <v>0.041666666666666664</v>
      </c>
      <c r="I25" s="14">
        <f t="shared" si="4"/>
        <v>0.5131944444444445</v>
      </c>
      <c r="J25" s="14">
        <f t="shared" si="0"/>
        <v>0.3333333333333333</v>
      </c>
      <c r="K25" s="14">
        <f t="shared" si="1"/>
        <v>0.1798611111111112</v>
      </c>
      <c r="L25" s="14">
        <f t="shared" si="5"/>
        <v>0</v>
      </c>
      <c r="M25" s="10"/>
      <c r="N25" s="11"/>
      <c r="O25" s="11"/>
      <c r="P25" s="11"/>
    </row>
    <row r="26" spans="1:16" s="1" customFormat="1" ht="12.75">
      <c r="A26" s="10"/>
      <c r="B26" s="12">
        <v>40561</v>
      </c>
      <c r="C26" s="10" t="s">
        <v>22</v>
      </c>
      <c r="D26" s="13">
        <v>0.7083333333333334</v>
      </c>
      <c r="E26" s="13">
        <v>0.1909722222222222</v>
      </c>
      <c r="F26" s="14">
        <f t="shared" si="2"/>
        <v>0.2743055555555555</v>
      </c>
      <c r="G26" s="14">
        <f t="shared" si="3"/>
        <v>0</v>
      </c>
      <c r="H26" s="14">
        <v>0.041666666666666664</v>
      </c>
      <c r="I26" s="14">
        <f t="shared" si="4"/>
        <v>0.44097222222222227</v>
      </c>
      <c r="J26" s="14">
        <f t="shared" si="0"/>
        <v>0.3333333333333333</v>
      </c>
      <c r="K26" s="14">
        <f t="shared" si="1"/>
        <v>0.10763888888888895</v>
      </c>
      <c r="L26" s="14">
        <f t="shared" si="5"/>
        <v>0</v>
      </c>
      <c r="M26" s="10"/>
      <c r="N26" s="11"/>
      <c r="O26" s="11"/>
      <c r="P26" s="11"/>
    </row>
    <row r="27" spans="1:16" s="1" customFormat="1" ht="12.75">
      <c r="A27" s="10"/>
      <c r="B27" s="12">
        <v>40562</v>
      </c>
      <c r="C27" s="10" t="s">
        <v>23</v>
      </c>
      <c r="D27" s="13">
        <v>0.7006944444444444</v>
      </c>
      <c r="E27" s="13">
        <v>0.18888888888888888</v>
      </c>
      <c r="F27" s="14">
        <f t="shared" si="2"/>
        <v>0.2722222222222222</v>
      </c>
      <c r="G27" s="14">
        <f t="shared" si="3"/>
        <v>0</v>
      </c>
      <c r="H27" s="14">
        <v>0.041666666666666664</v>
      </c>
      <c r="I27" s="14">
        <f t="shared" si="4"/>
        <v>0.4465277777777778</v>
      </c>
      <c r="J27" s="14">
        <f t="shared" si="0"/>
        <v>0.3333333333333333</v>
      </c>
      <c r="K27" s="14">
        <f t="shared" si="1"/>
        <v>0.11319444444444449</v>
      </c>
      <c r="L27" s="14">
        <f t="shared" si="5"/>
        <v>0</v>
      </c>
      <c r="M27" s="10"/>
      <c r="N27" s="11"/>
      <c r="O27" s="11"/>
      <c r="P27" s="11"/>
    </row>
    <row r="28" spans="1:16" s="1" customFormat="1" ht="12.75">
      <c r="A28" s="10"/>
      <c r="B28" s="12">
        <v>40563</v>
      </c>
      <c r="C28" s="10" t="s">
        <v>24</v>
      </c>
      <c r="D28" s="13">
        <v>0.7020833333333334</v>
      </c>
      <c r="E28" s="13">
        <v>0.19166666666666665</v>
      </c>
      <c r="F28" s="14">
        <f t="shared" si="2"/>
        <v>0.27499999999999997</v>
      </c>
      <c r="G28" s="14">
        <f t="shared" si="3"/>
        <v>0</v>
      </c>
      <c r="H28" s="14">
        <v>0.041666666666666664</v>
      </c>
      <c r="I28" s="14">
        <f t="shared" si="4"/>
        <v>0.4479166666666666</v>
      </c>
      <c r="J28" s="14">
        <f t="shared" si="0"/>
        <v>0.3333333333333333</v>
      </c>
      <c r="K28" s="14">
        <f t="shared" si="1"/>
        <v>0.11458333333333326</v>
      </c>
      <c r="L28" s="14">
        <f t="shared" si="5"/>
        <v>0</v>
      </c>
      <c r="M28" s="10"/>
      <c r="N28" s="11"/>
      <c r="O28" s="11"/>
      <c r="P28" s="11"/>
    </row>
    <row r="29" spans="1:16" s="1" customFormat="1" ht="12.75">
      <c r="A29" s="10"/>
      <c r="B29" s="12">
        <v>40564</v>
      </c>
      <c r="C29" s="10" t="s">
        <v>25</v>
      </c>
      <c r="D29" s="13">
        <v>0.7006944444444444</v>
      </c>
      <c r="E29" s="13">
        <v>0.98125</v>
      </c>
      <c r="F29" s="14">
        <f t="shared" si="2"/>
        <v>0.06458333333333333</v>
      </c>
      <c r="G29" s="14">
        <f t="shared" si="3"/>
        <v>0</v>
      </c>
      <c r="H29" s="14">
        <v>0</v>
      </c>
      <c r="I29" s="14">
        <f t="shared" si="4"/>
        <v>0.28055555555555556</v>
      </c>
      <c r="J29" s="14">
        <f t="shared" si="0"/>
        <v>0.28055555555555556</v>
      </c>
      <c r="K29" s="14">
        <f t="shared" si="1"/>
        <v>0</v>
      </c>
      <c r="L29" s="14">
        <f t="shared" si="5"/>
        <v>0</v>
      </c>
      <c r="M29" s="10"/>
      <c r="N29" s="11"/>
      <c r="O29" s="11"/>
      <c r="P29" s="11"/>
    </row>
    <row r="30" spans="1:16" s="1" customFormat="1" ht="12.75">
      <c r="A30" s="10"/>
      <c r="B30" s="12">
        <v>40565</v>
      </c>
      <c r="C30" s="10" t="s">
        <v>18</v>
      </c>
      <c r="D30" s="10"/>
      <c r="E30" s="10"/>
      <c r="F30" s="14">
        <f t="shared" si="2"/>
        <v>0</v>
      </c>
      <c r="G30" s="14">
        <f t="shared" si="3"/>
        <v>0</v>
      </c>
      <c r="H30" s="14">
        <v>0</v>
      </c>
      <c r="I30" s="14">
        <f t="shared" si="4"/>
        <v>0</v>
      </c>
      <c r="J30" s="14">
        <f t="shared" si="0"/>
        <v>0</v>
      </c>
      <c r="K30" s="14">
        <f t="shared" si="1"/>
        <v>0</v>
      </c>
      <c r="L30" s="14">
        <f t="shared" si="5"/>
        <v>0</v>
      </c>
      <c r="M30" s="10"/>
      <c r="N30" s="11"/>
      <c r="O30" s="11"/>
      <c r="P30" s="11"/>
    </row>
    <row r="31" spans="1:16" s="1" customFormat="1" ht="12.75">
      <c r="A31" s="10" t="s">
        <v>19</v>
      </c>
      <c r="B31" s="12">
        <v>40566</v>
      </c>
      <c r="C31" s="10" t="s">
        <v>20</v>
      </c>
      <c r="D31" s="13">
        <v>0.7881944444444445</v>
      </c>
      <c r="E31" s="13">
        <v>0.9791666666666666</v>
      </c>
      <c r="F31" s="14">
        <f t="shared" si="2"/>
        <v>0.0625</v>
      </c>
      <c r="G31" s="14">
        <f t="shared" si="3"/>
        <v>0.1909722222222221</v>
      </c>
      <c r="H31" s="14">
        <v>0</v>
      </c>
      <c r="I31" s="14">
        <f t="shared" si="4"/>
        <v>0</v>
      </c>
      <c r="J31" s="14">
        <f t="shared" si="0"/>
        <v>0</v>
      </c>
      <c r="K31" s="14">
        <f t="shared" si="1"/>
        <v>0</v>
      </c>
      <c r="L31" s="14">
        <f t="shared" si="5"/>
        <v>0</v>
      </c>
      <c r="M31" s="10"/>
      <c r="N31" s="11"/>
      <c r="O31" s="11"/>
      <c r="P31" s="11"/>
    </row>
    <row r="32" spans="1:13" ht="12.75">
      <c r="A32" s="10"/>
      <c r="B32" s="12">
        <v>40567</v>
      </c>
      <c r="C32" s="10" t="s">
        <v>21</v>
      </c>
      <c r="D32" s="15"/>
      <c r="E32" s="15"/>
      <c r="F32" s="14">
        <f t="shared" si="2"/>
        <v>0</v>
      </c>
      <c r="G32" s="14">
        <f t="shared" si="3"/>
        <v>0</v>
      </c>
      <c r="H32" s="14">
        <v>0</v>
      </c>
      <c r="I32" s="14">
        <f t="shared" si="4"/>
        <v>0</v>
      </c>
      <c r="J32" s="14">
        <f t="shared" si="0"/>
        <v>0</v>
      </c>
      <c r="K32" s="14">
        <f t="shared" si="1"/>
        <v>0</v>
      </c>
      <c r="L32" s="14">
        <f t="shared" si="5"/>
        <v>0</v>
      </c>
      <c r="M32" s="15"/>
    </row>
    <row r="33" spans="1:13" ht="12.75">
      <c r="A33" s="10"/>
      <c r="B33" s="12">
        <v>40568</v>
      </c>
      <c r="C33" s="10" t="s">
        <v>22</v>
      </c>
      <c r="D33" s="15"/>
      <c r="E33" s="15"/>
      <c r="F33" s="14">
        <f t="shared" si="2"/>
        <v>0</v>
      </c>
      <c r="G33" s="14">
        <f t="shared" si="3"/>
        <v>0</v>
      </c>
      <c r="H33" s="14">
        <v>0</v>
      </c>
      <c r="I33" s="14">
        <f t="shared" si="4"/>
        <v>0</v>
      </c>
      <c r="J33" s="14">
        <f t="shared" si="0"/>
        <v>0</v>
      </c>
      <c r="K33" s="14">
        <f t="shared" si="1"/>
        <v>0</v>
      </c>
      <c r="L33" s="14">
        <f t="shared" si="5"/>
        <v>0</v>
      </c>
      <c r="M33" s="15"/>
    </row>
    <row r="34" spans="1:13" ht="12.75">
      <c r="A34" s="10"/>
      <c r="B34" s="12">
        <v>40569</v>
      </c>
      <c r="C34" s="10" t="s">
        <v>23</v>
      </c>
      <c r="D34" s="15"/>
      <c r="E34" s="15"/>
      <c r="F34" s="14">
        <f t="shared" si="2"/>
        <v>0</v>
      </c>
      <c r="G34" s="14">
        <f t="shared" si="3"/>
        <v>0</v>
      </c>
      <c r="H34" s="14">
        <v>0</v>
      </c>
      <c r="I34" s="14">
        <f t="shared" si="4"/>
        <v>0</v>
      </c>
      <c r="J34" s="14">
        <f t="shared" si="0"/>
        <v>0</v>
      </c>
      <c r="K34" s="14">
        <f t="shared" si="1"/>
        <v>0</v>
      </c>
      <c r="L34" s="14">
        <f t="shared" si="5"/>
        <v>0</v>
      </c>
      <c r="M34" s="15"/>
    </row>
    <row r="35" spans="1:13" ht="12.75">
      <c r="A35" s="10"/>
      <c r="B35" s="12">
        <v>40570</v>
      </c>
      <c r="C35" s="10" t="s">
        <v>24</v>
      </c>
      <c r="D35" s="15"/>
      <c r="E35" s="15"/>
      <c r="F35" s="14">
        <f t="shared" si="2"/>
        <v>0</v>
      </c>
      <c r="G35" s="14">
        <f t="shared" si="3"/>
        <v>0</v>
      </c>
      <c r="H35" s="14">
        <v>0</v>
      </c>
      <c r="I35" s="14">
        <f t="shared" si="4"/>
        <v>0</v>
      </c>
      <c r="J35" s="14">
        <f t="shared" si="0"/>
        <v>0</v>
      </c>
      <c r="K35" s="14">
        <f t="shared" si="1"/>
        <v>0</v>
      </c>
      <c r="L35" s="14">
        <f t="shared" si="5"/>
        <v>0</v>
      </c>
      <c r="M35" s="15"/>
    </row>
    <row r="36" spans="1:13" ht="12.75">
      <c r="A36" s="10"/>
      <c r="B36" s="12">
        <v>40571</v>
      </c>
      <c r="C36" s="10" t="s">
        <v>25</v>
      </c>
      <c r="D36" s="15"/>
      <c r="E36" s="15"/>
      <c r="F36" s="14">
        <f t="shared" si="2"/>
        <v>0</v>
      </c>
      <c r="G36" s="14">
        <f t="shared" si="3"/>
        <v>0</v>
      </c>
      <c r="H36" s="14">
        <v>0</v>
      </c>
      <c r="I36" s="14">
        <f t="shared" si="4"/>
        <v>0</v>
      </c>
      <c r="J36" s="14">
        <f t="shared" si="0"/>
        <v>0</v>
      </c>
      <c r="K36" s="14">
        <f t="shared" si="1"/>
        <v>0</v>
      </c>
      <c r="L36" s="14">
        <f t="shared" si="5"/>
        <v>0</v>
      </c>
      <c r="M36" s="15"/>
    </row>
    <row r="37" spans="1:13" ht="12.75">
      <c r="A37" s="10"/>
      <c r="B37" s="12">
        <v>40572</v>
      </c>
      <c r="C37" s="10" t="s">
        <v>18</v>
      </c>
      <c r="D37" s="15"/>
      <c r="E37" s="15"/>
      <c r="F37" s="14">
        <f t="shared" si="2"/>
        <v>0</v>
      </c>
      <c r="G37" s="14">
        <f t="shared" si="3"/>
        <v>0</v>
      </c>
      <c r="H37" s="14">
        <v>0</v>
      </c>
      <c r="I37" s="14">
        <f t="shared" si="4"/>
        <v>0</v>
      </c>
      <c r="J37" s="14">
        <f t="shared" si="0"/>
        <v>0</v>
      </c>
      <c r="K37" s="14">
        <f t="shared" si="1"/>
        <v>0</v>
      </c>
      <c r="L37" s="14">
        <f t="shared" si="5"/>
        <v>0</v>
      </c>
      <c r="M37" s="15"/>
    </row>
    <row r="38" spans="1:13" ht="12.75">
      <c r="A38" s="10" t="s">
        <v>19</v>
      </c>
      <c r="B38" s="12">
        <v>40573</v>
      </c>
      <c r="C38" s="10" t="s">
        <v>20</v>
      </c>
      <c r="D38" s="15"/>
      <c r="E38" s="15"/>
      <c r="F38" s="14">
        <f t="shared" si="2"/>
        <v>0</v>
      </c>
      <c r="G38" s="14">
        <f t="shared" si="3"/>
        <v>0</v>
      </c>
      <c r="H38" s="14">
        <v>0</v>
      </c>
      <c r="I38" s="14">
        <f t="shared" si="4"/>
        <v>0</v>
      </c>
      <c r="J38" s="14">
        <f t="shared" si="0"/>
        <v>0</v>
      </c>
      <c r="K38" s="14">
        <f t="shared" si="1"/>
        <v>0</v>
      </c>
      <c r="L38" s="14">
        <f t="shared" si="5"/>
        <v>0</v>
      </c>
      <c r="M38" s="15"/>
    </row>
    <row r="39" spans="1:13" ht="12.75">
      <c r="A39" s="10"/>
      <c r="B39" s="12">
        <v>40574</v>
      </c>
      <c r="C39" s="10" t="s">
        <v>21</v>
      </c>
      <c r="D39" s="15"/>
      <c r="E39" s="15"/>
      <c r="F39" s="14">
        <f t="shared" si="2"/>
        <v>0</v>
      </c>
      <c r="G39" s="14">
        <f t="shared" si="3"/>
        <v>0</v>
      </c>
      <c r="H39" s="14">
        <v>0</v>
      </c>
      <c r="I39" s="14">
        <f t="shared" si="4"/>
        <v>0</v>
      </c>
      <c r="J39" s="14">
        <f t="shared" si="0"/>
        <v>0</v>
      </c>
      <c r="K39" s="14">
        <f t="shared" si="1"/>
        <v>0</v>
      </c>
      <c r="L39" s="14">
        <f t="shared" si="5"/>
        <v>0</v>
      </c>
      <c r="M39" s="15"/>
    </row>
    <row r="40" spans="1:13" ht="12.75">
      <c r="A40" s="10"/>
      <c r="B40" s="5" t="s">
        <v>26</v>
      </c>
      <c r="C40" s="10"/>
      <c r="D40" s="15"/>
      <c r="E40" s="15"/>
      <c r="F40" s="14">
        <f aca="true" t="shared" si="6" ref="F40:L40">SUM(F9:F39)</f>
        <v>3.6624999999999996</v>
      </c>
      <c r="G40" s="14">
        <f t="shared" si="6"/>
        <v>1.2194444444444446</v>
      </c>
      <c r="H40" s="14">
        <f t="shared" si="6"/>
        <v>0.375</v>
      </c>
      <c r="I40" s="14">
        <f t="shared" si="6"/>
        <v>5.884027777777779</v>
      </c>
      <c r="J40" s="14">
        <f t="shared" si="6"/>
        <v>4.645138888888889</v>
      </c>
      <c r="K40" s="14">
        <f t="shared" si="6"/>
        <v>1.2388888888888892</v>
      </c>
      <c r="L40" s="14">
        <f t="shared" si="6"/>
        <v>0.12430555555555522</v>
      </c>
      <c r="M40" s="15"/>
    </row>
    <row r="41" spans="1:13" s="20" customFormat="1" ht="12.75">
      <c r="A41" s="16"/>
      <c r="B41" s="17" t="s">
        <v>27</v>
      </c>
      <c r="C41" s="17"/>
      <c r="D41" s="17"/>
      <c r="E41" s="18"/>
      <c r="F41" s="19">
        <f>F40*24*C6*0.25</f>
        <v>21974.999999999996</v>
      </c>
      <c r="G41" s="19">
        <f>G40*24*C6*1.35</f>
        <v>39510.00000000001</v>
      </c>
      <c r="H41" s="19"/>
      <c r="I41" s="19"/>
      <c r="J41" s="19"/>
      <c r="K41" s="19">
        <f>K40*24*C6*1.25</f>
        <v>37166.66666666668</v>
      </c>
      <c r="L41" s="19">
        <f>L40*24*C6*1.25</f>
        <v>3729.1666666666565</v>
      </c>
      <c r="M41" s="19"/>
    </row>
    <row r="42" spans="2:4" ht="12.75">
      <c r="B42" s="5" t="s">
        <v>28</v>
      </c>
      <c r="C42" s="21">
        <f>SUM(F41:L41)</f>
        <v>102380.83333333334</v>
      </c>
      <c r="D42" s="21"/>
    </row>
  </sheetData>
  <sheetProtection selectLockedCells="1" selectUnlockedCells="1"/>
  <mergeCells count="1">
    <mergeCell ref="C42:D42"/>
  </mergeCells>
  <printOptions horizontalCentered="1"/>
  <pageMargins left="0" right="0" top="0.3541666666666667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2011-10-14T02:28:43Z</dcterms:created>
  <cp:category/>
  <cp:version/>
  <cp:contentType/>
  <cp:contentStatus/>
  <cp:revision>1</cp:revision>
</cp:coreProperties>
</file>